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d0fbc72dd0450f7/Desktop/Michelle MPC/Annual Audit/Audit 2025.2026/"/>
    </mc:Choice>
  </mc:AlternateContent>
  <xr:revisionPtr revIDLastSave="0" documentId="8_{17CE6DF5-1220-4563-90A7-D1ADB4E956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L28" i="1" s="1"/>
  <c r="H26" i="1"/>
  <c r="H24" i="1"/>
  <c r="H20" i="1"/>
  <c r="K20" i="1" s="1"/>
  <c r="H18" i="1"/>
  <c r="K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/>
  <c r="G14" i="1"/>
  <c r="M14" i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4" i="1"/>
  <c r="L24" i="1"/>
  <c r="L26" i="1"/>
  <c r="F22" i="1"/>
  <c r="D22" i="1"/>
  <c r="G22" i="1" s="1"/>
  <c r="M22" i="1" s="1"/>
  <c r="K26" i="1"/>
  <c r="L18" i="1"/>
  <c r="N18" i="1" s="1"/>
  <c r="K16" i="1"/>
  <c r="K12" i="1"/>
  <c r="K14" i="1" l="1"/>
  <c r="J22" i="1"/>
  <c r="N26" i="1"/>
  <c r="N28" i="1"/>
  <c r="K28" i="1"/>
  <c r="I22" i="1"/>
  <c r="N12" i="1"/>
  <c r="N10" i="1"/>
  <c r="H22" i="1"/>
  <c r="N16" i="1"/>
  <c r="L20" i="1"/>
  <c r="L22" i="1" l="1"/>
  <c r="K22" i="1"/>
</calcChain>
</file>

<file path=xl/sharedStrings.xml><?xml version="1.0" encoding="utf-8"?>
<sst xmlns="http://schemas.openxmlformats.org/spreadsheetml/2006/main" count="30" uniqueCount="27">
  <si>
    <t xml:space="preserve">Explanation of variances 2025/26 – pro forma </t>
  </si>
  <si>
    <t>Name of smaller authority:   MIDDLETON PARISH COUNCIL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</si>
  <si>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</si>
  <si>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</si>
  <si>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</si>
  <si>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</si>
  <si>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</si>
  <si>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</si>
  <si>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</si>
  <si>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</si>
  <si>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</si>
  <si>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</si>
  <si>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</si>
  <si>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</si>
  <si>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</si>
  <si>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</si>
  <si>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</si>
  <si>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</si>
  <si>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</si>
  <si>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</si>
  <si>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8 Total Cash and Short Term Investments</t>
  </si>
  <si>
    <t>9 Total Fixed Assets plus Other Long Term Investments and Assets</t>
  </si>
  <si>
    <t>10 Total Borrowings</t>
  </si>
  <si>
    <t>grants of £4200 from NWBC receied for fete 2025 for gazebos, tables</t>
  </si>
  <si>
    <t>extensive maintenance work carried out on the village green, including replacement bins (3k) new pathways , new bespoke metal gatesand landscaping and pathway for village hall ** (£25k) including a new digital screen (5k). In addition the parish council funded gully and drain cleaning during winter/spring 25/25 for several sites in the parish</t>
  </si>
  <si>
    <t>**funds allocated for addttional village green enhancements and maintenance</t>
  </si>
  <si>
    <t>funds allocated for social events during 2026 and rent deposit (9k) held for community centre owned by Middleton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</si>
</sst>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E6" workbookViewId="0">
      <selection activeCell="O24" sqref="O24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0" bestFit="1" customWidth="1"/>
    <col min="15" max="15" width="86" style="2" bestFit="1" customWidth="1"/>
    <col min="16" max="23" width="9.109375" style="12"/>
    <col min="24" max="16384" width="9.109375" style="2"/>
  </cols>
  <sheetData>
    <row r="1" spans="1:15" ht="17.399999999999999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7"/>
      <c r="M1" s="7"/>
      <c r="N1" s="23"/>
    </row>
    <row r="2" spans="1:15" ht="52.8" x14ac:dyDescent="0.25">
      <c r="A2" s="25" t="s">
        <v>1</v>
      </c>
      <c r="B2" s="24"/>
      <c r="C2" s="13"/>
      <c r="D2" s="24"/>
      <c r="E2" s="24"/>
      <c r="F2" s="24"/>
      <c r="G2" s="24"/>
      <c r="H2" s="24"/>
      <c r="I2" s="24"/>
      <c r="J2" s="24"/>
      <c r="K2" s="24"/>
      <c r="L2" s="7"/>
      <c r="M2" s="7"/>
      <c r="N2" s="23"/>
    </row>
    <row r="3" spans="1:15" x14ac:dyDescent="0.25">
      <c r="A3" s="1" t="s">
        <v>2</v>
      </c>
      <c r="N3" s="23"/>
    </row>
    <row r="4" spans="1:15" ht="79.5" customHeight="1" x14ac:dyDescent="0.25">
      <c r="A4" s="26" t="s">
        <v>3</v>
      </c>
      <c r="B4" s="27"/>
      <c r="C4" s="27"/>
      <c r="D4" s="27"/>
      <c r="E4" s="27"/>
      <c r="F4" s="27"/>
      <c r="G4" s="27"/>
      <c r="H4" s="27"/>
      <c r="N4" s="23"/>
    </row>
    <row r="5" spans="1:15" x14ac:dyDescent="0.25">
      <c r="A5" s="1" t="s">
        <v>4</v>
      </c>
      <c r="N5" s="23"/>
    </row>
    <row r="6" spans="1:15" x14ac:dyDescent="0.25">
      <c r="A6" s="16"/>
      <c r="D6" s="3"/>
      <c r="F6" s="3"/>
      <c r="N6" s="23"/>
      <c r="O6" s="15"/>
    </row>
    <row r="7" spans="1:15" ht="55.2" x14ac:dyDescent="0.25">
      <c r="D7" s="17">
        <v>2026</v>
      </c>
      <c r="E7" s="15"/>
      <c r="F7" s="17">
        <v>2025</v>
      </c>
      <c r="G7" s="17" t="s">
        <v>5</v>
      </c>
      <c r="H7" s="17" t="s">
        <v>5</v>
      </c>
      <c r="I7" s="17"/>
      <c r="J7" s="17"/>
      <c r="K7" s="17"/>
      <c r="L7" s="31" t="s">
        <v>6</v>
      </c>
      <c r="M7" s="32"/>
      <c r="N7" s="19" t="s">
        <v>7</v>
      </c>
      <c r="O7" s="18" t="s">
        <v>8</v>
      </c>
    </row>
    <row r="8" spans="1:15" x14ac:dyDescent="0.25">
      <c r="D8" s="17" t="s">
        <v>9</v>
      </c>
      <c r="E8" s="15"/>
      <c r="F8" s="17" t="s">
        <v>9</v>
      </c>
      <c r="G8" s="17" t="s">
        <v>9</v>
      </c>
      <c r="H8" s="17" t="s">
        <v>10</v>
      </c>
      <c r="I8" s="17"/>
      <c r="J8" s="17"/>
      <c r="K8" s="15"/>
      <c r="L8" s="17" t="s">
        <v>11</v>
      </c>
      <c r="M8" s="17" t="s">
        <v>12</v>
      </c>
      <c r="N8" s="23"/>
      <c r="O8" s="23"/>
    </row>
    <row r="9" spans="1:15" ht="14.4" thickBot="1" x14ac:dyDescent="0.3">
      <c r="D9" s="3"/>
      <c r="E9" s="3"/>
      <c r="N9" s="23"/>
      <c r="O9" s="23"/>
    </row>
    <row r="10" spans="1:15" ht="30" customHeight="1" thickBot="1" x14ac:dyDescent="0.3">
      <c r="A10" s="33" t="s">
        <v>13</v>
      </c>
      <c r="B10" s="33"/>
      <c r="C10" s="33"/>
      <c r="D10" s="6">
        <v>28810</v>
      </c>
      <c r="F10" s="6">
        <v>37763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1"/>
    </row>
    <row r="11" spans="1:15" ht="14.4" thickBot="1" x14ac:dyDescent="0.3">
      <c r="D11" s="4"/>
      <c r="F11" s="4"/>
      <c r="N11" s="23"/>
      <c r="O11" s="23"/>
    </row>
    <row r="12" spans="1:15" ht="14.4" thickBot="1" x14ac:dyDescent="0.3">
      <c r="A12" s="34" t="s">
        <v>14</v>
      </c>
      <c r="B12" s="35"/>
      <c r="C12" s="36"/>
      <c r="D12" s="6">
        <v>14210</v>
      </c>
      <c r="F12" s="6">
        <v>13730</v>
      </c>
      <c r="G12" s="4">
        <f>D12-F12</f>
        <v>480</v>
      </c>
      <c r="H12" s="5">
        <f>IF((D12&gt;F12),(D12-F12)/F12,IF(D12&lt;F12,-(D12-F12)/F12,IF(D12=F12,0)))</f>
        <v>3.4959941733430443E-2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4.4" thickBot="1" x14ac:dyDescent="0.3">
      <c r="D13" s="4"/>
      <c r="F13" s="4"/>
      <c r="G13" s="4"/>
      <c r="H13" s="5"/>
      <c r="K13" s="3"/>
      <c r="L13" s="3"/>
      <c r="M13" s="3"/>
      <c r="N13" s="23"/>
      <c r="O13" s="23"/>
    </row>
    <row r="14" spans="1:15" ht="14.4" thickBot="1" x14ac:dyDescent="0.3">
      <c r="A14" s="28" t="s">
        <v>15</v>
      </c>
      <c r="B14" s="28"/>
      <c r="C14" s="28"/>
      <c r="D14" s="6">
        <v>37443</v>
      </c>
      <c r="F14" s="6">
        <v>30873</v>
      </c>
      <c r="G14" s="4">
        <f>D14-F14</f>
        <v>6570</v>
      </c>
      <c r="H14" s="5">
        <f>IF((D14&gt;F14),(D14-F14)/F14,IF(D14&lt;F14,-(D14-F14)/F14,IF(D14=F14,0)))</f>
        <v>0.21280730735594208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8"/>
      <c r="O14" s="11" t="s">
        <v>23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N15" s="23"/>
      <c r="O15" s="23"/>
    </row>
    <row r="16" spans="1:15" ht="14.4" thickBot="1" x14ac:dyDescent="0.3">
      <c r="A16" s="28" t="s">
        <v>16</v>
      </c>
      <c r="B16" s="28"/>
      <c r="C16" s="28"/>
      <c r="D16" s="6">
        <v>10126</v>
      </c>
      <c r="F16" s="6">
        <v>9174</v>
      </c>
      <c r="G16" s="4">
        <f>D16-F16</f>
        <v>952</v>
      </c>
      <c r="H16" s="5">
        <f>IF((D16&gt;F16),(D16-F16)/F16,IF(D16&lt;F16,-(D16-F16)/F16,IF(D16=F16,0)))</f>
        <v>0.10377152823195988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/>
    </row>
    <row r="17" spans="1:23" ht="14.4" thickBot="1" x14ac:dyDescent="0.3">
      <c r="D17" s="4"/>
      <c r="F17" s="4"/>
      <c r="G17" s="4"/>
      <c r="H17" s="5"/>
      <c r="K17" s="3"/>
      <c r="L17" s="3"/>
      <c r="M17" s="3"/>
      <c r="N17" s="23"/>
      <c r="O17" s="23"/>
    </row>
    <row r="18" spans="1:23" ht="14.4" thickBot="1" x14ac:dyDescent="0.3">
      <c r="A18" s="28" t="s">
        <v>17</v>
      </c>
      <c r="B18" s="28"/>
      <c r="C18" s="28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4.4" thickBot="1" x14ac:dyDescent="0.3">
      <c r="D19" s="4"/>
      <c r="F19" s="4"/>
      <c r="G19" s="4"/>
      <c r="H19" s="5"/>
      <c r="K19" s="3"/>
      <c r="L19" s="3"/>
      <c r="M19" s="3"/>
      <c r="N19" s="23"/>
      <c r="O19" s="23"/>
    </row>
    <row r="20" spans="1:23" ht="55.2" x14ac:dyDescent="0.25">
      <c r="A20" s="28" t="s">
        <v>18</v>
      </c>
      <c r="B20" s="28"/>
      <c r="C20" s="28"/>
      <c r="D20" s="6">
        <v>56141</v>
      </c>
      <c r="F20" s="6">
        <v>44382</v>
      </c>
      <c r="G20" s="4">
        <f>D20-F20</f>
        <v>11759</v>
      </c>
      <c r="H20" s="5">
        <f>IF((D20&gt;F20),(D20-F20)/F20,IF(D20&lt;F20,-(D20-F20)/F20,IF(D20=F20,0)))</f>
        <v>0.26494975440493895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8"/>
      <c r="O20" s="11" t="s">
        <v>24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N21" s="23"/>
      <c r="O21" s="23"/>
    </row>
    <row r="22" spans="1:23" ht="14.4" thickBot="1" x14ac:dyDescent="0.3">
      <c r="A22" s="22" t="s">
        <v>19</v>
      </c>
      <c r="D22" s="20">
        <f>D10+D12+D14-D16-D18-D20</f>
        <v>14196</v>
      </c>
      <c r="F22" s="20">
        <f>F10+F12+F14-F16-F18-F20</f>
        <v>28810</v>
      </c>
      <c r="G22" s="4">
        <f>D22-F22</f>
        <v>-14614</v>
      </c>
      <c r="H22" s="5">
        <f>IF((D22&gt;F22),(D22-F22)/F22,IF(D22&lt;F22,-(D22-F22)/F22,IF(D22=F22,0)))</f>
        <v>0.50725442554668521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8"/>
      <c r="O22" s="11" t="s">
        <v>25</v>
      </c>
    </row>
    <row r="23" spans="1:23" ht="14.4" thickBot="1" x14ac:dyDescent="0.3">
      <c r="D23" s="4"/>
      <c r="F23" s="4"/>
      <c r="G23" s="4"/>
      <c r="H23" s="5"/>
      <c r="K23" s="3"/>
      <c r="L23" s="3"/>
      <c r="M23" s="3"/>
      <c r="N23" s="23"/>
      <c r="O23" s="23"/>
    </row>
    <row r="24" spans="1:23" ht="27.6" x14ac:dyDescent="0.25">
      <c r="A24" s="28" t="s">
        <v>20</v>
      </c>
      <c r="B24" s="28"/>
      <c r="C24" s="28"/>
      <c r="D24" s="6">
        <v>14196</v>
      </c>
      <c r="F24" s="6">
        <v>28810</v>
      </c>
      <c r="G24" s="4">
        <f>D24-F24</f>
        <v>-14614</v>
      </c>
      <c r="H24" s="5">
        <f>IF((D24&gt;F24),(D24-F24)/F24,IF(D24&lt;F24,-(D24-F24)/F24,IF(D24=F24,0)))</f>
        <v>0.50725442554668521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8"/>
      <c r="O24" s="11" t="s">
        <v>26</v>
      </c>
    </row>
    <row r="25" spans="1:23" ht="14.4" thickBot="1" x14ac:dyDescent="0.3">
      <c r="D25" s="4"/>
      <c r="F25" s="4"/>
      <c r="G25" s="4"/>
      <c r="H25" s="5"/>
      <c r="K25" s="3"/>
      <c r="L25" s="3"/>
      <c r="M25" s="3"/>
      <c r="N25" s="23"/>
      <c r="O25" s="23"/>
    </row>
    <row r="26" spans="1:23" ht="14.4" thickBot="1" x14ac:dyDescent="0.3">
      <c r="A26" s="28" t="s">
        <v>21</v>
      </c>
      <c r="B26" s="28"/>
      <c r="C26" s="28"/>
      <c r="D26" s="6">
        <v>581932</v>
      </c>
      <c r="F26" s="6">
        <v>587794</v>
      </c>
      <c r="G26" s="4">
        <f>D26-F26</f>
        <v>-5862</v>
      </c>
      <c r="H26" s="5">
        <f>IF((D26&gt;F26),(D26-F26)/F26,IF(D26&lt;F26,-(D26-F26)/F26,IF(D26=F26,0)))</f>
        <v>9.9728816558181943E-3</v>
      </c>
      <c r="I26" s="2">
        <f>IF(D26-F26&lt;500,0,IF(D26-F26&gt;500,1,IF(D26-F26=500,1)))</f>
        <v>0</v>
      </c>
      <c r="J26" s="2">
        <f>IF(F26-D26&lt;500,0,IF(F26-D26&gt;500,1,IF(F26-D26=500,1)))</f>
        <v>1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8" t="str">
        <f>IF((L26="YES")*AND(I26+J26&lt;1),"Explanation not required, difference less than £500"," ")</f>
        <v xml:space="preserve"> </v>
      </c>
      <c r="O26" s="11"/>
    </row>
    <row r="27" spans="1:23" ht="14.4" thickBot="1" x14ac:dyDescent="0.3">
      <c r="D27" s="4"/>
      <c r="F27" s="4"/>
      <c r="G27" s="4"/>
      <c r="H27" s="5"/>
      <c r="K27" s="3"/>
      <c r="L27" s="3"/>
      <c r="M27" s="3"/>
      <c r="N27" s="23"/>
      <c r="O27" s="23"/>
    </row>
    <row r="28" spans="1:23" ht="14.4" thickBot="1" x14ac:dyDescent="0.3">
      <c r="A28" s="28" t="s">
        <v>22</v>
      </c>
      <c r="B28" s="28"/>
      <c r="C28" s="28"/>
      <c r="D28" s="6"/>
      <c r="F28" s="6"/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25">
      <c r="H29" s="5"/>
      <c r="K29" s="3"/>
      <c r="L29" s="3"/>
      <c r="M29" s="3"/>
      <c r="N29" s="23"/>
      <c r="O29" s="23"/>
    </row>
    <row r="30" spans="1:23" x14ac:dyDescent="0.25">
      <c r="C30" s="9"/>
      <c r="N30" s="23"/>
    </row>
    <row r="31" spans="1:23" ht="15" customHeight="1" x14ac:dyDescent="0.25">
      <c r="N31" s="23"/>
      <c r="P31" s="14"/>
      <c r="Q31" s="14"/>
      <c r="R31" s="14"/>
      <c r="S31" s="14"/>
      <c r="T31" s="14"/>
      <c r="U31" s="14"/>
      <c r="V31" s="14"/>
      <c r="W31" s="14"/>
    </row>
    <row r="32" spans="1:23" ht="17.399999999999999" x14ac:dyDescent="0.3">
      <c r="C32" s="21"/>
      <c r="N32" s="23"/>
      <c r="O32" s="14"/>
      <c r="P32" s="14"/>
      <c r="Q32" s="14"/>
      <c r="R32" s="14"/>
      <c r="S32" s="14"/>
      <c r="T32" s="14"/>
      <c r="U32" s="14"/>
      <c r="V32" s="14"/>
      <c r="W32" s="14"/>
    </row>
    <row r="34" spans="3:3" ht="17.399999999999999" x14ac:dyDescent="0.3">
      <c r="C34" s="21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michelle skinner</cp:lastModifiedBy>
  <cp:revision/>
  <dcterms:created xsi:type="dcterms:W3CDTF">2012-07-11T10:01:28Z</dcterms:created>
  <dcterms:modified xsi:type="dcterms:W3CDTF">2026-07-27T20:53:46Z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